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0" yWindow="65296" windowWidth="28740" windowHeight="167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<sst xmlns="http://schemas.openxmlformats.org/spreadsheetml/2006/main" count="57" uniqueCount="42">
  <si>
    <t>Q2</t>
  </si>
  <si>
    <t>Bin</t>
  </si>
  <si>
    <t>error</t>
  </si>
  <si>
    <t>Low</t>
  </si>
  <si>
    <t>high</t>
  </si>
  <si>
    <t>middle</t>
  </si>
  <si>
    <t>check</t>
  </si>
  <si>
    <t>Nubar</t>
  </si>
  <si>
    <t>Energy</t>
  </si>
  <si>
    <t>read</t>
  </si>
  <si>
    <t>nubar</t>
  </si>
  <si>
    <t>Nu Events</t>
  </si>
  <si>
    <t>plot</t>
  </si>
  <si>
    <t>points on graph</t>
  </si>
  <si>
    <t>events</t>
  </si>
  <si>
    <t>points</t>
  </si>
  <si>
    <t>Log10 flux</t>
  </si>
  <si>
    <t>GeV</t>
  </si>
  <si>
    <t xml:space="preserve">Armenise 79  Propane </t>
  </si>
  <si>
    <t>nubar31</t>
  </si>
  <si>
    <t>C3H8</t>
  </si>
  <si>
    <t>24 bpound proton and 8 free protons</t>
  </si>
  <si>
    <t>25% free protons, 75% bound protons</t>
  </si>
  <si>
    <t xml:space="preserve">766 events,  </t>
  </si>
  <si>
    <t>Events total</t>
  </si>
  <si>
    <t>Error</t>
  </si>
  <si>
    <t>in bin</t>
  </si>
  <si>
    <t>per 0.05</t>
  </si>
  <si>
    <t xml:space="preserve">events </t>
  </si>
  <si>
    <t xml:space="preserve">total </t>
  </si>
  <si>
    <t>shouold be 837 according to paper but get 821</t>
  </si>
  <si>
    <t>Events per 0.05</t>
  </si>
  <si>
    <t>Corrected</t>
  </si>
  <si>
    <t>Work area</t>
  </si>
  <si>
    <t>837 corrected events</t>
  </si>
  <si>
    <t>free kinematics</t>
  </si>
  <si>
    <t>Dipole  ga=-1.26  Mv=0.84</t>
  </si>
  <si>
    <t>Ma=0.91+-0.07</t>
  </si>
  <si>
    <t>fir region  rater than 0.15 and less than 0.6</t>
  </si>
  <si>
    <t>N. Armemie et al  Nucl Phys. B152 (1979)  365</t>
  </si>
  <si>
    <t xml:space="preserve">model was corrected for fermi motion </t>
  </si>
  <si>
    <t>and Pauli and resolution smeaing.  Data was not.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</si>
</sst>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i/>
      <sz val="10"/>
      <color indexed="10"/>
      <name val="Verdana"/>
      <family val="0"/>
    </font>
    <font>
      <i/>
      <sz val="10"/>
      <color indexed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7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7" fillId="0" borderId="0" xfId="0" applyFont="1" applyAlignment="1">
      <alignment/>
    </xf>
    <xf numFmtId="1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workbookViewId="0" topLeftCell="A19">
      <selection activeCell="K42" sqref="K42:N56"/>
    </sheetView>
  </sheetViews>
  <sheetFormatPr defaultColWidth="11.00390625" defaultRowHeight="12.75"/>
  <cols>
    <col min="1" max="1" width="7.375" style="0" customWidth="1"/>
    <col min="2" max="2" width="6.875" style="0" customWidth="1"/>
    <col min="5" max="5" width="8.625" style="0" customWidth="1"/>
    <col min="6" max="6" width="8.875" style="0" customWidth="1"/>
    <col min="7" max="7" width="8.75390625" style="0" customWidth="1"/>
    <col min="9" max="9" width="8.625" style="0" customWidth="1"/>
    <col min="10" max="10" width="7.25390625" style="0" customWidth="1"/>
    <col min="11" max="11" width="7.375" style="0" customWidth="1"/>
    <col min="12" max="13" width="6.75390625" style="0" customWidth="1"/>
    <col min="14" max="14" width="5.875" style="0" customWidth="1"/>
    <col min="15" max="15" width="6.125" style="0" customWidth="1"/>
    <col min="16" max="16" width="4.625" style="0" customWidth="1"/>
  </cols>
  <sheetData>
    <row r="1" spans="1:16" ht="12.75">
      <c r="A1" s="1" t="s">
        <v>0</v>
      </c>
      <c r="B1" s="1" t="s">
        <v>1</v>
      </c>
      <c r="C1" t="s">
        <v>24</v>
      </c>
      <c r="D1" t="s">
        <v>25</v>
      </c>
      <c r="E1" s="1"/>
      <c r="F1" s="1" t="s">
        <v>11</v>
      </c>
      <c r="G1" s="1" t="s">
        <v>2</v>
      </c>
      <c r="I1" s="2" t="s">
        <v>0</v>
      </c>
      <c r="J1" s="2" t="s">
        <v>1</v>
      </c>
      <c r="K1" s="2" t="s">
        <v>12</v>
      </c>
      <c r="L1" s="2" t="s">
        <v>2</v>
      </c>
      <c r="M1" s="2" t="s">
        <v>3</v>
      </c>
      <c r="N1" s="2" t="s">
        <v>5</v>
      </c>
      <c r="O1" s="2" t="s">
        <v>4</v>
      </c>
      <c r="P1" s="2" t="s">
        <v>6</v>
      </c>
    </row>
    <row r="2" spans="1:16" ht="12.75">
      <c r="A2" s="1"/>
      <c r="B2" s="1"/>
      <c r="C2" t="s">
        <v>26</v>
      </c>
      <c r="F2" s="1" t="s">
        <v>27</v>
      </c>
      <c r="G2" s="1"/>
      <c r="H2" t="s">
        <v>33</v>
      </c>
      <c r="I2" s="2"/>
      <c r="J2" s="2"/>
      <c r="K2" s="2"/>
      <c r="L2" s="2"/>
      <c r="M2" s="2"/>
      <c r="N2" s="2"/>
      <c r="O2" s="2"/>
      <c r="P2" s="2"/>
    </row>
    <row r="3" spans="1:16" ht="12.75">
      <c r="A3" s="1">
        <v>0</v>
      </c>
      <c r="B3" s="1">
        <v>0.05</v>
      </c>
      <c r="C3" s="3">
        <f>F3*($B3-$A3)/0.05</f>
        <v>102.66444629475437</v>
      </c>
      <c r="D3" s="3">
        <f>G3*($B3-$A3)/0.05</f>
        <v>10.241465445462113</v>
      </c>
      <c r="F3" s="4">
        <f aca="true" t="shared" si="0" ref="F3:F15">K3/12.01</f>
        <v>102.66444629475437</v>
      </c>
      <c r="G3" s="4">
        <f aca="true" t="shared" si="1" ref="G3:G15">L3/12.01</f>
        <v>10.241465445462115</v>
      </c>
      <c r="I3" s="2">
        <v>0</v>
      </c>
      <c r="J3" s="2">
        <v>0.05</v>
      </c>
      <c r="K3" s="2">
        <f>N3</f>
        <v>1233</v>
      </c>
      <c r="L3" s="2">
        <f>(O3-M3)/2</f>
        <v>123</v>
      </c>
      <c r="M3" s="2">
        <v>1114</v>
      </c>
      <c r="N3" s="2">
        <v>1233</v>
      </c>
      <c r="O3" s="2">
        <v>1360</v>
      </c>
      <c r="P3" s="2">
        <f>(O3+M3)/2</f>
        <v>1237</v>
      </c>
    </row>
    <row r="4" spans="1:16" ht="12.75">
      <c r="A4" s="1">
        <f aca="true" t="shared" si="2" ref="A4:B8">A3+0.05</f>
        <v>0.05</v>
      </c>
      <c r="B4" s="1">
        <f t="shared" si="2"/>
        <v>0.1</v>
      </c>
      <c r="C4" s="3">
        <f>F4*($B4-$A4)/0.05</f>
        <v>97.33555370524563</v>
      </c>
      <c r="D4" s="3">
        <f aca="true" t="shared" si="3" ref="D4:D15">G4*($B4-$A4)/0.05</f>
        <v>10.532889258950874</v>
      </c>
      <c r="F4" s="4">
        <f t="shared" si="0"/>
        <v>97.33555370524563</v>
      </c>
      <c r="G4" s="4">
        <f t="shared" si="1"/>
        <v>10.532889258950874</v>
      </c>
      <c r="I4" s="2">
        <f aca="true" t="shared" si="4" ref="I4:J8">I3+0.05</f>
        <v>0.05</v>
      </c>
      <c r="J4" s="2">
        <f t="shared" si="4"/>
        <v>0.1</v>
      </c>
      <c r="K4" s="2">
        <f>N4</f>
        <v>1169</v>
      </c>
      <c r="L4" s="2">
        <f aca="true" t="shared" si="5" ref="L4:L15">(O4-M4)/2</f>
        <v>126.5</v>
      </c>
      <c r="M4" s="2">
        <v>1044</v>
      </c>
      <c r="N4" s="2">
        <v>1169</v>
      </c>
      <c r="O4" s="2">
        <v>1297</v>
      </c>
      <c r="P4" s="2">
        <f>(O4+M4)/2</f>
        <v>1170.5</v>
      </c>
    </row>
    <row r="5" spans="1:16" ht="12.75">
      <c r="A5" s="1">
        <f t="shared" si="2"/>
        <v>0.1</v>
      </c>
      <c r="B5" s="1">
        <f t="shared" si="2"/>
        <v>0.15000000000000002</v>
      </c>
      <c r="C5" s="3">
        <f aca="true" t="shared" si="6" ref="C5:C15">F5*($B5-$A5)/0.05</f>
        <v>102.6644462947544</v>
      </c>
      <c r="D5" s="3">
        <f t="shared" si="3"/>
        <v>10.407993338884266</v>
      </c>
      <c r="F5" s="4">
        <f t="shared" si="0"/>
        <v>102.66444629475437</v>
      </c>
      <c r="G5" s="4">
        <f t="shared" si="1"/>
        <v>10.407993338884264</v>
      </c>
      <c r="I5" s="2">
        <f t="shared" si="4"/>
        <v>0.1</v>
      </c>
      <c r="J5" s="2">
        <f t="shared" si="4"/>
        <v>0.15000000000000002</v>
      </c>
      <c r="K5" s="2">
        <f aca="true" t="shared" si="7" ref="K5:K14">N5</f>
        <v>1233</v>
      </c>
      <c r="L5" s="2">
        <f t="shared" si="5"/>
        <v>125</v>
      </c>
      <c r="M5" s="2">
        <v>1112</v>
      </c>
      <c r="N5" s="2">
        <v>1233</v>
      </c>
      <c r="O5" s="2">
        <v>1362</v>
      </c>
      <c r="P5" s="2">
        <f aca="true" t="shared" si="8" ref="P5:P15">(O5+M5)/2</f>
        <v>1237</v>
      </c>
    </row>
    <row r="6" spans="1:16" ht="12.75">
      <c r="A6" s="7">
        <f t="shared" si="2"/>
        <v>0.15000000000000002</v>
      </c>
      <c r="B6" s="7">
        <f t="shared" si="2"/>
        <v>0.2</v>
      </c>
      <c r="C6" s="8">
        <f t="shared" si="6"/>
        <v>89.42547876769356</v>
      </c>
      <c r="D6" s="8">
        <f t="shared" si="3"/>
        <v>9.82514571190674</v>
      </c>
      <c r="E6" s="9"/>
      <c r="F6" s="10">
        <f t="shared" si="0"/>
        <v>89.42547876769359</v>
      </c>
      <c r="G6" s="10">
        <f t="shared" si="1"/>
        <v>9.825145711906744</v>
      </c>
      <c r="I6" s="2">
        <f t="shared" si="4"/>
        <v>0.15000000000000002</v>
      </c>
      <c r="J6" s="2">
        <f t="shared" si="4"/>
        <v>0.2</v>
      </c>
      <c r="K6" s="2">
        <f t="shared" si="7"/>
        <v>1074</v>
      </c>
      <c r="L6" s="2">
        <f t="shared" si="5"/>
        <v>118</v>
      </c>
      <c r="M6" s="2">
        <v>959</v>
      </c>
      <c r="N6" s="2">
        <v>1074</v>
      </c>
      <c r="O6" s="2">
        <v>1195</v>
      </c>
      <c r="P6" s="2">
        <f t="shared" si="8"/>
        <v>1077</v>
      </c>
    </row>
    <row r="7" spans="1:16" ht="12.75">
      <c r="A7" s="7">
        <f t="shared" si="2"/>
        <v>0.2</v>
      </c>
      <c r="B7" s="7">
        <f t="shared" si="2"/>
        <v>0.25</v>
      </c>
      <c r="C7" s="8">
        <f t="shared" si="6"/>
        <v>75.60366361365527</v>
      </c>
      <c r="D7" s="8">
        <f t="shared" si="3"/>
        <v>8.909242298084928</v>
      </c>
      <c r="E7" s="9"/>
      <c r="F7" s="10">
        <f t="shared" si="0"/>
        <v>75.60366361365529</v>
      </c>
      <c r="G7" s="10">
        <f t="shared" si="1"/>
        <v>8.90924229808493</v>
      </c>
      <c r="I7" s="2">
        <f t="shared" si="4"/>
        <v>0.2</v>
      </c>
      <c r="J7" s="2">
        <f t="shared" si="4"/>
        <v>0.25</v>
      </c>
      <c r="K7" s="2">
        <f t="shared" si="7"/>
        <v>908</v>
      </c>
      <c r="L7" s="2">
        <f t="shared" si="5"/>
        <v>107</v>
      </c>
      <c r="M7" s="2">
        <v>798</v>
      </c>
      <c r="N7" s="2">
        <v>908</v>
      </c>
      <c r="O7" s="2">
        <v>1012</v>
      </c>
      <c r="P7" s="2">
        <f t="shared" si="8"/>
        <v>905</v>
      </c>
    </row>
    <row r="8" spans="1:16" ht="12.75">
      <c r="A8" s="7">
        <f t="shared" si="2"/>
        <v>0.25</v>
      </c>
      <c r="B8" s="7">
        <f t="shared" si="2"/>
        <v>0.3</v>
      </c>
      <c r="C8" s="8">
        <f t="shared" si="6"/>
        <v>68.02664446294753</v>
      </c>
      <c r="D8" s="8">
        <f t="shared" si="3"/>
        <v>8.659450457951703</v>
      </c>
      <c r="E8" s="9"/>
      <c r="F8" s="10">
        <f t="shared" si="0"/>
        <v>68.02664446294754</v>
      </c>
      <c r="G8" s="10">
        <f t="shared" si="1"/>
        <v>8.659450457951706</v>
      </c>
      <c r="I8" s="2">
        <f t="shared" si="4"/>
        <v>0.25</v>
      </c>
      <c r="J8" s="2">
        <f t="shared" si="4"/>
        <v>0.3</v>
      </c>
      <c r="K8" s="2">
        <f t="shared" si="7"/>
        <v>817</v>
      </c>
      <c r="L8" s="2">
        <f t="shared" si="5"/>
        <v>104</v>
      </c>
      <c r="M8" s="2">
        <v>709</v>
      </c>
      <c r="N8" s="2">
        <v>817</v>
      </c>
      <c r="O8" s="2">
        <v>917</v>
      </c>
      <c r="P8" s="2">
        <f t="shared" si="8"/>
        <v>813</v>
      </c>
    </row>
    <row r="9" spans="1:16" ht="12.75">
      <c r="A9" s="7">
        <f aca="true" t="shared" si="9" ref="A9:A15">B8</f>
        <v>0.3</v>
      </c>
      <c r="B9" s="7">
        <f>B8+0.1</f>
        <v>0.4</v>
      </c>
      <c r="C9" s="8">
        <f t="shared" si="6"/>
        <v>90.7577019150708</v>
      </c>
      <c r="D9" s="8">
        <f t="shared" si="3"/>
        <v>9.90840965861782</v>
      </c>
      <c r="E9" s="9"/>
      <c r="F9" s="10">
        <f t="shared" si="0"/>
        <v>45.37885095753539</v>
      </c>
      <c r="G9" s="10">
        <f t="shared" si="1"/>
        <v>4.954204829308909</v>
      </c>
      <c r="I9" s="2">
        <f aca="true" t="shared" si="10" ref="I9:I15">J8</f>
        <v>0.3</v>
      </c>
      <c r="J9" s="2">
        <f>J8+0.1</f>
        <v>0.4</v>
      </c>
      <c r="K9" s="2">
        <f t="shared" si="7"/>
        <v>545</v>
      </c>
      <c r="L9" s="2">
        <f t="shared" si="5"/>
        <v>59.5</v>
      </c>
      <c r="M9" s="2">
        <v>481</v>
      </c>
      <c r="N9" s="2">
        <v>545</v>
      </c>
      <c r="O9" s="2">
        <v>600</v>
      </c>
      <c r="P9" s="2">
        <f t="shared" si="8"/>
        <v>540.5</v>
      </c>
    </row>
    <row r="10" spans="1:16" ht="12.75">
      <c r="A10" s="7">
        <f t="shared" si="9"/>
        <v>0.4</v>
      </c>
      <c r="B10" s="7">
        <f>B9+0.1</f>
        <v>0.5</v>
      </c>
      <c r="C10" s="8">
        <f t="shared" si="6"/>
        <v>54.78767693588674</v>
      </c>
      <c r="D10" s="8">
        <f t="shared" si="3"/>
        <v>7.9100749375520385</v>
      </c>
      <c r="E10" s="9"/>
      <c r="F10" s="10">
        <f t="shared" si="0"/>
        <v>27.393838467943382</v>
      </c>
      <c r="G10" s="10">
        <f t="shared" si="1"/>
        <v>3.95503746877602</v>
      </c>
      <c r="I10" s="2">
        <f t="shared" si="10"/>
        <v>0.4</v>
      </c>
      <c r="J10" s="2">
        <f>J9+0.1</f>
        <v>0.5</v>
      </c>
      <c r="K10" s="2">
        <f t="shared" si="7"/>
        <v>329</v>
      </c>
      <c r="L10" s="2">
        <f t="shared" si="5"/>
        <v>47.5</v>
      </c>
      <c r="M10" s="2">
        <v>280</v>
      </c>
      <c r="N10" s="2">
        <v>329</v>
      </c>
      <c r="O10" s="2">
        <v>375</v>
      </c>
      <c r="P10" s="2">
        <f t="shared" si="8"/>
        <v>327.5</v>
      </c>
    </row>
    <row r="11" spans="1:16" ht="12.75">
      <c r="A11" s="7">
        <f t="shared" si="9"/>
        <v>0.5</v>
      </c>
      <c r="B11" s="7">
        <f>B10+0.1</f>
        <v>0.6</v>
      </c>
      <c r="C11" s="8">
        <f t="shared" si="6"/>
        <v>36.3030807660283</v>
      </c>
      <c r="D11" s="8">
        <f t="shared" si="3"/>
        <v>7.077435470441296</v>
      </c>
      <c r="E11" s="9"/>
      <c r="F11" s="10">
        <f t="shared" si="0"/>
        <v>18.151540383014154</v>
      </c>
      <c r="G11" s="10">
        <f t="shared" si="1"/>
        <v>3.5387177352206494</v>
      </c>
      <c r="I11" s="2">
        <f t="shared" si="10"/>
        <v>0.5</v>
      </c>
      <c r="J11" s="2">
        <f>J10+0.1</f>
        <v>0.6</v>
      </c>
      <c r="K11" s="2">
        <f t="shared" si="7"/>
        <v>218</v>
      </c>
      <c r="L11" s="2">
        <f t="shared" si="5"/>
        <v>42.5</v>
      </c>
      <c r="M11" s="2">
        <v>180</v>
      </c>
      <c r="N11" s="2">
        <v>218</v>
      </c>
      <c r="O11" s="2">
        <v>265</v>
      </c>
      <c r="P11" s="2">
        <f t="shared" si="8"/>
        <v>222.5</v>
      </c>
    </row>
    <row r="12" spans="1:16" ht="12.75">
      <c r="A12" s="1">
        <f t="shared" si="9"/>
        <v>0.6</v>
      </c>
      <c r="B12" s="1">
        <f>A12+0.2</f>
        <v>0.8</v>
      </c>
      <c r="C12" s="3">
        <f t="shared" si="6"/>
        <v>49.29225645295588</v>
      </c>
      <c r="D12" s="3">
        <f t="shared" si="3"/>
        <v>11.323896752706082</v>
      </c>
      <c r="F12" s="4">
        <f t="shared" si="0"/>
        <v>12.323064113238967</v>
      </c>
      <c r="G12" s="4">
        <f t="shared" si="1"/>
        <v>2.8309741881765196</v>
      </c>
      <c r="I12" s="2">
        <f t="shared" si="10"/>
        <v>0.6</v>
      </c>
      <c r="J12" s="2">
        <f>I12+0.2</f>
        <v>0.8</v>
      </c>
      <c r="K12" s="2">
        <f t="shared" si="7"/>
        <v>148</v>
      </c>
      <c r="L12" s="2">
        <f t="shared" si="5"/>
        <v>34</v>
      </c>
      <c r="M12" s="2">
        <v>114</v>
      </c>
      <c r="N12" s="2">
        <v>148</v>
      </c>
      <c r="O12" s="2">
        <v>182</v>
      </c>
      <c r="P12" s="2">
        <f t="shared" si="8"/>
        <v>148</v>
      </c>
    </row>
    <row r="13" spans="1:16" ht="12.75">
      <c r="A13" s="1">
        <f t="shared" si="9"/>
        <v>0.8</v>
      </c>
      <c r="B13" s="1">
        <f>A13+0.2</f>
        <v>1</v>
      </c>
      <c r="C13" s="3">
        <f t="shared" si="6"/>
        <v>24.646128226477927</v>
      </c>
      <c r="D13" s="3">
        <f t="shared" si="3"/>
        <v>5.661948376353037</v>
      </c>
      <c r="F13" s="4">
        <f t="shared" si="0"/>
        <v>6.1615320566194836</v>
      </c>
      <c r="G13" s="4">
        <f t="shared" si="1"/>
        <v>1.4154870940882598</v>
      </c>
      <c r="I13" s="2">
        <f t="shared" si="10"/>
        <v>0.8</v>
      </c>
      <c r="J13" s="2">
        <f>I13+0.2</f>
        <v>1</v>
      </c>
      <c r="K13" s="2">
        <f t="shared" si="7"/>
        <v>74</v>
      </c>
      <c r="L13" s="2">
        <f t="shared" si="5"/>
        <v>17</v>
      </c>
      <c r="M13" s="2">
        <v>57</v>
      </c>
      <c r="N13" s="2">
        <v>74</v>
      </c>
      <c r="O13" s="2">
        <v>91</v>
      </c>
      <c r="P13" s="2">
        <f t="shared" si="8"/>
        <v>74</v>
      </c>
    </row>
    <row r="14" spans="1:16" ht="12.75">
      <c r="A14" s="1">
        <f t="shared" si="9"/>
        <v>1</v>
      </c>
      <c r="B14" s="1">
        <f>A14+0.5</f>
        <v>1.5</v>
      </c>
      <c r="C14" s="3">
        <f t="shared" si="6"/>
        <v>20.815986677768525</v>
      </c>
      <c r="D14" s="3">
        <f t="shared" si="3"/>
        <v>7.910074937552039</v>
      </c>
      <c r="F14" s="4">
        <f t="shared" si="0"/>
        <v>2.0815986677768525</v>
      </c>
      <c r="G14" s="4">
        <f t="shared" si="1"/>
        <v>0.791007493755204</v>
      </c>
      <c r="I14" s="2">
        <f t="shared" si="10"/>
        <v>1</v>
      </c>
      <c r="J14" s="2">
        <f>I14+0.5</f>
        <v>1.5</v>
      </c>
      <c r="K14" s="2">
        <f t="shared" si="7"/>
        <v>25</v>
      </c>
      <c r="L14" s="2">
        <f t="shared" si="5"/>
        <v>9.5</v>
      </c>
      <c r="M14" s="2">
        <v>14</v>
      </c>
      <c r="N14" s="2">
        <v>25</v>
      </c>
      <c r="O14" s="2">
        <v>33</v>
      </c>
      <c r="P14" s="2">
        <f t="shared" si="8"/>
        <v>23.5</v>
      </c>
    </row>
    <row r="15" spans="1:16" ht="12.75">
      <c r="A15" s="1">
        <f t="shared" si="9"/>
        <v>1.5</v>
      </c>
      <c r="B15" s="1">
        <f>A15+0.5</f>
        <v>2</v>
      </c>
      <c r="C15" s="3">
        <f t="shared" si="6"/>
        <v>8.32639467110741</v>
      </c>
      <c r="D15" s="3">
        <f t="shared" si="3"/>
        <v>7.077435470441299</v>
      </c>
      <c r="F15" s="4">
        <f t="shared" si="0"/>
        <v>0.8326394671107411</v>
      </c>
      <c r="G15" s="4">
        <f t="shared" si="1"/>
        <v>0.7077435470441299</v>
      </c>
      <c r="I15" s="2">
        <f t="shared" si="10"/>
        <v>1.5</v>
      </c>
      <c r="J15" s="2">
        <f>I15+0.5</f>
        <v>2</v>
      </c>
      <c r="K15" s="2">
        <f>N15</f>
        <v>10</v>
      </c>
      <c r="L15" s="2">
        <f t="shared" si="5"/>
        <v>8.5</v>
      </c>
      <c r="M15" s="2">
        <v>2</v>
      </c>
      <c r="N15" s="2">
        <v>10</v>
      </c>
      <c r="O15" s="2">
        <v>19</v>
      </c>
      <c r="P15" s="2">
        <f t="shared" si="8"/>
        <v>10.5</v>
      </c>
    </row>
    <row r="16" spans="2:6" ht="12.75">
      <c r="B16" t="s">
        <v>29</v>
      </c>
      <c r="C16" s="6">
        <f>SUM(C3:C15)</f>
        <v>820.6494587843463</v>
      </c>
      <c r="F16" s="1" t="s">
        <v>31</v>
      </c>
    </row>
    <row r="17" spans="3:6" ht="12.75">
      <c r="C17" s="1" t="s">
        <v>28</v>
      </c>
      <c r="F17" s="1" t="s">
        <v>32</v>
      </c>
    </row>
    <row r="18" spans="2:9" ht="12.75">
      <c r="B18" t="s">
        <v>30</v>
      </c>
      <c r="I18" t="s">
        <v>13</v>
      </c>
    </row>
    <row r="19" spans="1:3" ht="12.75">
      <c r="A19">
        <v>198</v>
      </c>
      <c r="B19">
        <v>947</v>
      </c>
      <c r="C19" s="5">
        <f>(B19-A19)/3</f>
        <v>249.66666666666666</v>
      </c>
    </row>
    <row r="20" spans="1:10" ht="12.75">
      <c r="A20" s="1"/>
      <c r="B20" s="1" t="s">
        <v>9</v>
      </c>
      <c r="E20" s="1" t="s">
        <v>10</v>
      </c>
      <c r="F20" s="1"/>
      <c r="I20">
        <v>0</v>
      </c>
      <c r="J20">
        <v>0</v>
      </c>
    </row>
    <row r="21" spans="1:10" ht="12.75">
      <c r="A21" s="1" t="s">
        <v>8</v>
      </c>
      <c r="B21" s="1" t="s">
        <v>7</v>
      </c>
      <c r="E21" s="1" t="s">
        <v>8</v>
      </c>
      <c r="F21" s="1" t="s">
        <v>16</v>
      </c>
      <c r="I21">
        <v>100</v>
      </c>
      <c r="J21">
        <v>1201</v>
      </c>
    </row>
    <row r="22" spans="5:10" ht="12.75">
      <c r="E22" s="1" t="s">
        <v>17</v>
      </c>
      <c r="F22" s="1"/>
      <c r="I22" t="s">
        <v>14</v>
      </c>
      <c r="J22" t="s">
        <v>15</v>
      </c>
    </row>
    <row r="23" spans="1:6" ht="12.75">
      <c r="A23">
        <v>1</v>
      </c>
      <c r="B23">
        <v>215</v>
      </c>
      <c r="C23">
        <f>-3-(B23-198)/$C$19</f>
        <v>-3.068090787716956</v>
      </c>
      <c r="E23" s="1">
        <f>A23</f>
        <v>1</v>
      </c>
      <c r="F23" s="1">
        <f>C23</f>
        <v>-3.068090787716956</v>
      </c>
    </row>
    <row r="24" spans="1:13" ht="12.75">
      <c r="A24">
        <f>A23+0.25</f>
        <v>1.25</v>
      </c>
      <c r="B24">
        <v>194</v>
      </c>
      <c r="C24">
        <f>-3-(B24-198)/$C$19</f>
        <v>-2.9839786381842455</v>
      </c>
      <c r="E24" s="1">
        <f>A24</f>
        <v>1.25</v>
      </c>
      <c r="F24" s="1">
        <f aca="true" t="shared" si="11" ref="F24:F61">C24</f>
        <v>-2.9839786381842455</v>
      </c>
      <c r="H24" t="s">
        <v>39</v>
      </c>
      <c r="M24" t="s">
        <v>10</v>
      </c>
    </row>
    <row r="25" spans="1:10" ht="12.75">
      <c r="A25">
        <f aca="true" t="shared" si="12" ref="A25:A61">A24+0.25</f>
        <v>1.5</v>
      </c>
      <c r="B25">
        <v>180</v>
      </c>
      <c r="C25">
        <f aca="true" t="shared" si="13" ref="C25:C61">-3-(B25-198)/$C$19</f>
        <v>-2.9279038718291055</v>
      </c>
      <c r="E25" s="1">
        <f aca="true" t="shared" si="14" ref="E25:E61">A25</f>
        <v>1.5</v>
      </c>
      <c r="F25" s="1">
        <f t="shared" si="11"/>
        <v>-2.9279038718291055</v>
      </c>
      <c r="H25" t="s">
        <v>18</v>
      </c>
      <c r="J25" t="s">
        <v>19</v>
      </c>
    </row>
    <row r="26" spans="1:11" ht="12.75">
      <c r="A26">
        <f t="shared" si="12"/>
        <v>1.75</v>
      </c>
      <c r="B26">
        <v>171</v>
      </c>
      <c r="C26">
        <f t="shared" si="13"/>
        <v>-2.8918558077436582</v>
      </c>
      <c r="E26" s="1">
        <f t="shared" si="14"/>
        <v>1.75</v>
      </c>
      <c r="F26" s="1">
        <f t="shared" si="11"/>
        <v>-2.8918558077436582</v>
      </c>
      <c r="I26" t="s">
        <v>20</v>
      </c>
      <c r="K26" t="s">
        <v>21</v>
      </c>
    </row>
    <row r="27" spans="1:11" ht="12.75">
      <c r="A27">
        <f t="shared" si="12"/>
        <v>2</v>
      </c>
      <c r="B27">
        <v>183</v>
      </c>
      <c r="C27">
        <f t="shared" si="13"/>
        <v>-2.9399198931909214</v>
      </c>
      <c r="E27" s="1">
        <f t="shared" si="14"/>
        <v>2</v>
      </c>
      <c r="F27" s="1">
        <f t="shared" si="11"/>
        <v>-2.9399198931909214</v>
      </c>
      <c r="K27" t="s">
        <v>22</v>
      </c>
    </row>
    <row r="28" spans="1:6" ht="12.75">
      <c r="A28">
        <f t="shared" si="12"/>
        <v>2.25</v>
      </c>
      <c r="B28">
        <v>205</v>
      </c>
      <c r="C28">
        <f t="shared" si="13"/>
        <v>-3.02803738317757</v>
      </c>
      <c r="E28" s="1">
        <f t="shared" si="14"/>
        <v>2.25</v>
      </c>
      <c r="F28" s="1">
        <f t="shared" si="11"/>
        <v>-3.02803738317757</v>
      </c>
    </row>
    <row r="29" spans="1:9" ht="12.75">
      <c r="A29">
        <f t="shared" si="12"/>
        <v>2.5</v>
      </c>
      <c r="B29">
        <v>233</v>
      </c>
      <c r="C29">
        <f t="shared" si="13"/>
        <v>-3.1401869158878504</v>
      </c>
      <c r="E29" s="1">
        <f t="shared" si="14"/>
        <v>2.5</v>
      </c>
      <c r="F29" s="1">
        <f t="shared" si="11"/>
        <v>-3.1401869158878504</v>
      </c>
      <c r="I29" t="s">
        <v>23</v>
      </c>
    </row>
    <row r="30" spans="1:9" ht="12.75">
      <c r="A30">
        <f t="shared" si="12"/>
        <v>2.75</v>
      </c>
      <c r="B30">
        <v>264</v>
      </c>
      <c r="C30">
        <f t="shared" si="13"/>
        <v>-3.2643524699599467</v>
      </c>
      <c r="E30" s="1">
        <f t="shared" si="14"/>
        <v>2.75</v>
      </c>
      <c r="F30" s="1">
        <f t="shared" si="11"/>
        <v>-3.2643524699599467</v>
      </c>
      <c r="I30" t="s">
        <v>34</v>
      </c>
    </row>
    <row r="31" spans="1:9" ht="12.75">
      <c r="A31">
        <f t="shared" si="12"/>
        <v>3</v>
      </c>
      <c r="B31">
        <v>298</v>
      </c>
      <c r="C31">
        <f t="shared" si="13"/>
        <v>-3.4005340453938584</v>
      </c>
      <c r="E31" s="1">
        <f t="shared" si="14"/>
        <v>3</v>
      </c>
      <c r="F31" s="1">
        <f t="shared" si="11"/>
        <v>-3.4005340453938584</v>
      </c>
      <c r="I31" t="s">
        <v>35</v>
      </c>
    </row>
    <row r="32" spans="1:6" ht="12.75">
      <c r="A32">
        <f t="shared" si="12"/>
        <v>3.25</v>
      </c>
      <c r="B32">
        <v>328</v>
      </c>
      <c r="C32">
        <f t="shared" si="13"/>
        <v>-3.520694259012016</v>
      </c>
      <c r="E32" s="1">
        <f t="shared" si="14"/>
        <v>3.25</v>
      </c>
      <c r="F32" s="1">
        <f t="shared" si="11"/>
        <v>-3.520694259012016</v>
      </c>
    </row>
    <row r="33" spans="1:9" ht="12.75">
      <c r="A33">
        <f t="shared" si="12"/>
        <v>3.5</v>
      </c>
      <c r="B33">
        <v>356</v>
      </c>
      <c r="C33">
        <f t="shared" si="13"/>
        <v>-3.6328437917222964</v>
      </c>
      <c r="E33" s="1">
        <f t="shared" si="14"/>
        <v>3.5</v>
      </c>
      <c r="F33" s="1">
        <f t="shared" si="11"/>
        <v>-3.6328437917222964</v>
      </c>
      <c r="I33" t="s">
        <v>38</v>
      </c>
    </row>
    <row r="34" spans="1:9" ht="12.75">
      <c r="A34">
        <f t="shared" si="12"/>
        <v>3.75</v>
      </c>
      <c r="B34">
        <v>385</v>
      </c>
      <c r="C34">
        <f t="shared" si="13"/>
        <v>-3.7489986648865155</v>
      </c>
      <c r="E34" s="1">
        <f t="shared" si="14"/>
        <v>3.75</v>
      </c>
      <c r="F34" s="1">
        <f t="shared" si="11"/>
        <v>-3.7489986648865155</v>
      </c>
      <c r="I34" t="s">
        <v>36</v>
      </c>
    </row>
    <row r="35" spans="1:6" ht="12.75">
      <c r="A35">
        <f t="shared" si="12"/>
        <v>4</v>
      </c>
      <c r="B35">
        <v>410</v>
      </c>
      <c r="C35">
        <f t="shared" si="13"/>
        <v>-3.84913217623498</v>
      </c>
      <c r="E35" s="1">
        <f t="shared" si="14"/>
        <v>4</v>
      </c>
      <c r="F35" s="1">
        <f t="shared" si="11"/>
        <v>-3.84913217623498</v>
      </c>
    </row>
    <row r="36" spans="1:9" ht="12.75">
      <c r="A36">
        <f t="shared" si="12"/>
        <v>4.25</v>
      </c>
      <c r="B36">
        <v>439</v>
      </c>
      <c r="C36">
        <f t="shared" si="13"/>
        <v>-3.965287049399199</v>
      </c>
      <c r="E36" s="1">
        <f t="shared" si="14"/>
        <v>4.25</v>
      </c>
      <c r="F36" s="1">
        <f t="shared" si="11"/>
        <v>-3.965287049399199</v>
      </c>
      <c r="I36" t="s">
        <v>37</v>
      </c>
    </row>
    <row r="37" spans="1:6" ht="12.75">
      <c r="A37">
        <f t="shared" si="12"/>
        <v>4.5</v>
      </c>
      <c r="B37">
        <v>451</v>
      </c>
      <c r="C37">
        <f t="shared" si="13"/>
        <v>-4.013351134846462</v>
      </c>
      <c r="E37" s="1">
        <f t="shared" si="14"/>
        <v>4.5</v>
      </c>
      <c r="F37" s="1">
        <f t="shared" si="11"/>
        <v>-4.013351134846462</v>
      </c>
    </row>
    <row r="38" spans="1:9" ht="12.75">
      <c r="A38">
        <f t="shared" si="12"/>
        <v>4.75</v>
      </c>
      <c r="B38">
        <v>494</v>
      </c>
      <c r="C38">
        <f t="shared" si="13"/>
        <v>-4.185580774365821</v>
      </c>
      <c r="E38" s="1">
        <f t="shared" si="14"/>
        <v>4.75</v>
      </c>
      <c r="F38" s="1">
        <f t="shared" si="11"/>
        <v>-4.185580774365821</v>
      </c>
      <c r="I38" t="s">
        <v>40</v>
      </c>
    </row>
    <row r="39" spans="1:9" ht="12.75">
      <c r="A39">
        <f t="shared" si="12"/>
        <v>5</v>
      </c>
      <c r="B39">
        <v>526</v>
      </c>
      <c r="C39">
        <f t="shared" si="13"/>
        <v>-4.313751668891856</v>
      </c>
      <c r="E39" s="1">
        <f t="shared" si="14"/>
        <v>5</v>
      </c>
      <c r="F39" s="1">
        <f t="shared" si="11"/>
        <v>-4.313751668891856</v>
      </c>
      <c r="I39" t="s">
        <v>41</v>
      </c>
    </row>
    <row r="40" spans="1:6" ht="12.75">
      <c r="A40">
        <f t="shared" si="12"/>
        <v>5.25</v>
      </c>
      <c r="B40">
        <v>558</v>
      </c>
      <c r="C40">
        <f t="shared" si="13"/>
        <v>-4.44192256341789</v>
      </c>
      <c r="E40" s="1">
        <f t="shared" si="14"/>
        <v>5.25</v>
      </c>
      <c r="F40" s="1">
        <f t="shared" si="11"/>
        <v>-4.44192256341789</v>
      </c>
    </row>
    <row r="41" spans="1:6" ht="12.75">
      <c r="A41">
        <f t="shared" si="12"/>
        <v>5.5</v>
      </c>
      <c r="B41">
        <v>590</v>
      </c>
      <c r="C41">
        <f t="shared" si="13"/>
        <v>-4.570093457943925</v>
      </c>
      <c r="E41" s="1">
        <f t="shared" si="14"/>
        <v>5.5</v>
      </c>
      <c r="F41" s="1">
        <f t="shared" si="11"/>
        <v>-4.570093457943925</v>
      </c>
    </row>
    <row r="42" spans="1:14" ht="12.75">
      <c r="A42">
        <f t="shared" si="12"/>
        <v>5.75</v>
      </c>
      <c r="B42">
        <v>625</v>
      </c>
      <c r="C42">
        <f t="shared" si="13"/>
        <v>-4.710280373831775</v>
      </c>
      <c r="E42" s="1">
        <f t="shared" si="14"/>
        <v>5.75</v>
      </c>
      <c r="F42" s="1">
        <f t="shared" si="11"/>
        <v>-4.710280373831775</v>
      </c>
      <c r="H42" t="s">
        <v>0</v>
      </c>
      <c r="I42" t="s">
        <v>1</v>
      </c>
      <c r="K42" t="s">
        <v>0</v>
      </c>
      <c r="L42" t="s">
        <v>1</v>
      </c>
      <c r="M42" t="s">
        <v>11</v>
      </c>
      <c r="N42" t="s">
        <v>2</v>
      </c>
    </row>
    <row r="43" spans="1:13" ht="12.75">
      <c r="A43">
        <f t="shared" si="12"/>
        <v>6</v>
      </c>
      <c r="B43">
        <v>659</v>
      </c>
      <c r="C43">
        <f t="shared" si="13"/>
        <v>-4.846461949265688</v>
      </c>
      <c r="E43" s="1">
        <f t="shared" si="14"/>
        <v>6</v>
      </c>
      <c r="F43" s="1">
        <f t="shared" si="11"/>
        <v>-4.846461949265688</v>
      </c>
      <c r="M43" t="s">
        <v>27</v>
      </c>
    </row>
    <row r="44" spans="1:14" ht="12.75">
      <c r="A44">
        <f t="shared" si="12"/>
        <v>6.25</v>
      </c>
      <c r="B44">
        <v>690</v>
      </c>
      <c r="C44">
        <f t="shared" si="13"/>
        <v>-4.970627503337784</v>
      </c>
      <c r="E44" s="1">
        <f t="shared" si="14"/>
        <v>6.25</v>
      </c>
      <c r="F44" s="1">
        <f t="shared" si="11"/>
        <v>-4.970627503337784</v>
      </c>
      <c r="H44">
        <v>0</v>
      </c>
      <c r="I44">
        <v>0.05</v>
      </c>
      <c r="K44">
        <v>0</v>
      </c>
      <c r="L44">
        <v>0.05</v>
      </c>
      <c r="M44">
        <v>102.66444629475437</v>
      </c>
      <c r="N44">
        <v>10.241465445462115</v>
      </c>
    </row>
    <row r="45" spans="1:14" ht="12.75">
      <c r="A45">
        <f t="shared" si="12"/>
        <v>6.5</v>
      </c>
      <c r="B45">
        <v>718</v>
      </c>
      <c r="C45">
        <f t="shared" si="13"/>
        <v>-5.082777036048064</v>
      </c>
      <c r="E45" s="1">
        <f t="shared" si="14"/>
        <v>6.5</v>
      </c>
      <c r="F45" s="1">
        <f t="shared" si="11"/>
        <v>-5.082777036048064</v>
      </c>
      <c r="H45">
        <v>0.05</v>
      </c>
      <c r="I45">
        <v>0.1</v>
      </c>
      <c r="K45">
        <v>0.05</v>
      </c>
      <c r="L45">
        <v>0.1</v>
      </c>
      <c r="M45">
        <v>97.33555370524563</v>
      </c>
      <c r="N45">
        <v>10.532889258950874</v>
      </c>
    </row>
    <row r="46" spans="1:14" ht="12.75">
      <c r="A46">
        <f t="shared" si="12"/>
        <v>6.75</v>
      </c>
      <c r="B46">
        <v>745</v>
      </c>
      <c r="C46">
        <f t="shared" si="13"/>
        <v>-5.190921228304406</v>
      </c>
      <c r="E46" s="1">
        <f t="shared" si="14"/>
        <v>6.75</v>
      </c>
      <c r="F46" s="1">
        <f t="shared" si="11"/>
        <v>-5.190921228304406</v>
      </c>
      <c r="H46">
        <v>0.1</v>
      </c>
      <c r="I46">
        <v>0.15</v>
      </c>
      <c r="K46">
        <v>0.1</v>
      </c>
      <c r="L46">
        <v>0.15</v>
      </c>
      <c r="M46">
        <v>102.66444629475437</v>
      </c>
      <c r="N46">
        <v>10.407993338884264</v>
      </c>
    </row>
    <row r="47" spans="1:14" ht="12.75">
      <c r="A47">
        <f t="shared" si="12"/>
        <v>7</v>
      </c>
      <c r="B47">
        <v>767</v>
      </c>
      <c r="C47">
        <f t="shared" si="13"/>
        <v>-5.279038718291055</v>
      </c>
      <c r="E47" s="1">
        <f t="shared" si="14"/>
        <v>7</v>
      </c>
      <c r="F47" s="1">
        <f t="shared" si="11"/>
        <v>-5.279038718291055</v>
      </c>
      <c r="H47">
        <v>0.15</v>
      </c>
      <c r="I47">
        <v>0.2</v>
      </c>
      <c r="K47">
        <v>0.15</v>
      </c>
      <c r="L47">
        <v>0.2</v>
      </c>
      <c r="M47">
        <v>89.42547876769359</v>
      </c>
      <c r="N47">
        <v>9.825145711906744</v>
      </c>
    </row>
    <row r="48" spans="1:14" ht="12.75">
      <c r="A48">
        <f t="shared" si="12"/>
        <v>7.25</v>
      </c>
      <c r="B48">
        <v>789</v>
      </c>
      <c r="C48">
        <f t="shared" si="13"/>
        <v>-5.367156208277704</v>
      </c>
      <c r="E48" s="1">
        <f t="shared" si="14"/>
        <v>7.25</v>
      </c>
      <c r="F48" s="1">
        <f t="shared" si="11"/>
        <v>-5.367156208277704</v>
      </c>
      <c r="H48">
        <v>0.2</v>
      </c>
      <c r="I48">
        <v>0.25</v>
      </c>
      <c r="K48">
        <v>0.2</v>
      </c>
      <c r="L48">
        <v>0.25</v>
      </c>
      <c r="M48">
        <v>75.60366361365529</v>
      </c>
      <c r="N48">
        <v>8.90924229808493</v>
      </c>
    </row>
    <row r="49" spans="1:14" ht="12.75">
      <c r="A49">
        <f t="shared" si="12"/>
        <v>7.5</v>
      </c>
      <c r="B49">
        <v>805</v>
      </c>
      <c r="C49">
        <f t="shared" si="13"/>
        <v>-5.431241655540721</v>
      </c>
      <c r="E49" s="1">
        <f t="shared" si="14"/>
        <v>7.5</v>
      </c>
      <c r="F49" s="1">
        <f t="shared" si="11"/>
        <v>-5.431241655540721</v>
      </c>
      <c r="H49">
        <v>0.25</v>
      </c>
      <c r="I49">
        <v>0.3</v>
      </c>
      <c r="K49">
        <v>0.25</v>
      </c>
      <c r="L49">
        <v>0.3</v>
      </c>
      <c r="M49">
        <v>68.02664446294754</v>
      </c>
      <c r="N49">
        <v>8.659450457951706</v>
      </c>
    </row>
    <row r="50" spans="1:14" ht="12.75">
      <c r="A50">
        <f t="shared" si="12"/>
        <v>7.75</v>
      </c>
      <c r="B50">
        <v>822</v>
      </c>
      <c r="C50">
        <f t="shared" si="13"/>
        <v>-5.499332443257677</v>
      </c>
      <c r="E50" s="1">
        <f t="shared" si="14"/>
        <v>7.75</v>
      </c>
      <c r="F50" s="1">
        <f t="shared" si="11"/>
        <v>-5.499332443257677</v>
      </c>
      <c r="H50">
        <v>0.3</v>
      </c>
      <c r="I50">
        <v>0.4</v>
      </c>
      <c r="K50">
        <v>0.3</v>
      </c>
      <c r="L50">
        <v>0.4</v>
      </c>
      <c r="M50">
        <v>45.37885095753539</v>
      </c>
      <c r="N50">
        <v>4.954204829308909</v>
      </c>
    </row>
    <row r="51" spans="1:14" ht="12.75">
      <c r="A51">
        <f t="shared" si="12"/>
        <v>8</v>
      </c>
      <c r="B51">
        <v>837</v>
      </c>
      <c r="C51">
        <f t="shared" si="13"/>
        <v>-5.559412550066756</v>
      </c>
      <c r="E51" s="1">
        <f t="shared" si="14"/>
        <v>8</v>
      </c>
      <c r="F51" s="1">
        <f t="shared" si="11"/>
        <v>-5.559412550066756</v>
      </c>
      <c r="H51">
        <v>0.4</v>
      </c>
      <c r="I51">
        <v>0.5</v>
      </c>
      <c r="K51">
        <v>0.4</v>
      </c>
      <c r="L51">
        <v>0.5</v>
      </c>
      <c r="M51">
        <v>27.393838467943382</v>
      </c>
      <c r="N51">
        <v>3.95503746877602</v>
      </c>
    </row>
    <row r="52" spans="1:14" ht="12.75">
      <c r="A52">
        <f t="shared" si="12"/>
        <v>8.25</v>
      </c>
      <c r="B52">
        <v>849</v>
      </c>
      <c r="C52">
        <f t="shared" si="13"/>
        <v>-5.607476635514018</v>
      </c>
      <c r="E52" s="1">
        <f t="shared" si="14"/>
        <v>8.25</v>
      </c>
      <c r="F52" s="1">
        <f t="shared" si="11"/>
        <v>-5.607476635514018</v>
      </c>
      <c r="H52">
        <v>0.5</v>
      </c>
      <c r="I52">
        <v>0.6</v>
      </c>
      <c r="K52">
        <v>0.5</v>
      </c>
      <c r="L52">
        <v>0.6</v>
      </c>
      <c r="M52">
        <v>18.151540383014154</v>
      </c>
      <c r="N52">
        <v>3.5387177352206494</v>
      </c>
    </row>
    <row r="53" spans="1:14" ht="12.75">
      <c r="A53">
        <f t="shared" si="12"/>
        <v>8.5</v>
      </c>
      <c r="B53">
        <v>859</v>
      </c>
      <c r="C53">
        <f t="shared" si="13"/>
        <v>-5.647530040053405</v>
      </c>
      <c r="E53" s="1">
        <f t="shared" si="14"/>
        <v>8.5</v>
      </c>
      <c r="F53" s="1">
        <f t="shared" si="11"/>
        <v>-5.647530040053405</v>
      </c>
      <c r="H53">
        <v>0.6</v>
      </c>
      <c r="I53">
        <v>0.8</v>
      </c>
      <c r="K53">
        <v>0.6</v>
      </c>
      <c r="L53">
        <v>0.8</v>
      </c>
      <c r="M53">
        <v>12.323064113238967</v>
      </c>
      <c r="N53">
        <v>2.8309741881765196</v>
      </c>
    </row>
    <row r="54" spans="1:14" ht="12.75">
      <c r="A54">
        <f t="shared" si="12"/>
        <v>8.75</v>
      </c>
      <c r="B54">
        <v>869</v>
      </c>
      <c r="C54">
        <f t="shared" si="13"/>
        <v>-5.687583444592791</v>
      </c>
      <c r="E54" s="1">
        <f t="shared" si="14"/>
        <v>8.75</v>
      </c>
      <c r="F54" s="1">
        <f t="shared" si="11"/>
        <v>-5.687583444592791</v>
      </c>
      <c r="H54">
        <v>0.8</v>
      </c>
      <c r="I54">
        <v>1</v>
      </c>
      <c r="K54">
        <v>0.8</v>
      </c>
      <c r="L54">
        <v>1</v>
      </c>
      <c r="M54">
        <v>6.1615320566194836</v>
      </c>
      <c r="N54">
        <v>1.4154870940882598</v>
      </c>
    </row>
    <row r="55" spans="1:14" ht="12.75">
      <c r="A55">
        <f t="shared" si="12"/>
        <v>9</v>
      </c>
      <c r="B55">
        <v>876</v>
      </c>
      <c r="C55">
        <f t="shared" si="13"/>
        <v>-5.71562082777036</v>
      </c>
      <c r="E55" s="1">
        <f t="shared" si="14"/>
        <v>9</v>
      </c>
      <c r="F55" s="1">
        <f t="shared" si="11"/>
        <v>-5.71562082777036</v>
      </c>
      <c r="H55">
        <v>1</v>
      </c>
      <c r="I55">
        <v>1.5</v>
      </c>
      <c r="K55">
        <v>1</v>
      </c>
      <c r="L55">
        <v>1.5</v>
      </c>
      <c r="M55">
        <v>2.0815986677768525</v>
      </c>
      <c r="N55">
        <v>0.791007493755204</v>
      </c>
    </row>
    <row r="56" spans="1:14" ht="12.75">
      <c r="A56">
        <f t="shared" si="12"/>
        <v>9.25</v>
      </c>
      <c r="B56">
        <v>887</v>
      </c>
      <c r="C56">
        <f t="shared" si="13"/>
        <v>-5.759679572763686</v>
      </c>
      <c r="E56" s="1">
        <f t="shared" si="14"/>
        <v>9.25</v>
      </c>
      <c r="F56" s="1">
        <f t="shared" si="11"/>
        <v>-5.759679572763686</v>
      </c>
      <c r="H56">
        <v>1.5</v>
      </c>
      <c r="I56">
        <v>2</v>
      </c>
      <c r="K56">
        <v>1.5</v>
      </c>
      <c r="L56">
        <v>2</v>
      </c>
      <c r="M56">
        <v>0.8326394671107411</v>
      </c>
      <c r="N56">
        <v>0.7077435470441299</v>
      </c>
    </row>
    <row r="57" spans="1:13" ht="12.75">
      <c r="A57">
        <f t="shared" si="12"/>
        <v>9.5</v>
      </c>
      <c r="B57">
        <v>951</v>
      </c>
      <c r="C57">
        <f t="shared" si="13"/>
        <v>-6.0160213618157545</v>
      </c>
      <c r="E57" s="1">
        <f t="shared" si="14"/>
        <v>9.5</v>
      </c>
      <c r="F57" s="1">
        <f t="shared" si="11"/>
        <v>-6.0160213618157545</v>
      </c>
      <c r="M57" t="s">
        <v>31</v>
      </c>
    </row>
    <row r="58" spans="1:13" ht="12.75">
      <c r="A58">
        <f t="shared" si="12"/>
        <v>9.75</v>
      </c>
      <c r="B58">
        <v>895</v>
      </c>
      <c r="C58">
        <f t="shared" si="13"/>
        <v>-5.791722296395194</v>
      </c>
      <c r="E58" s="1">
        <f t="shared" si="14"/>
        <v>9.75</v>
      </c>
      <c r="F58" s="1">
        <f t="shared" si="11"/>
        <v>-5.791722296395194</v>
      </c>
      <c r="M58" t="s">
        <v>32</v>
      </c>
    </row>
    <row r="59" spans="1:9" ht="12.75">
      <c r="A59">
        <f t="shared" si="12"/>
        <v>10</v>
      </c>
      <c r="B59">
        <v>909</v>
      </c>
      <c r="C59">
        <f t="shared" si="13"/>
        <v>-5.847797062750334</v>
      </c>
      <c r="E59" s="1">
        <f t="shared" si="14"/>
        <v>10</v>
      </c>
      <c r="F59" s="1">
        <f t="shared" si="11"/>
        <v>-5.847797062750334</v>
      </c>
      <c r="I59" t="s">
        <v>30</v>
      </c>
    </row>
    <row r="60" spans="1:6" ht="12.75">
      <c r="A60">
        <f t="shared" si="12"/>
        <v>10.25</v>
      </c>
      <c r="B60">
        <v>922</v>
      </c>
      <c r="C60">
        <f t="shared" si="13"/>
        <v>-5.8998664886515355</v>
      </c>
      <c r="E60" s="1">
        <f t="shared" si="14"/>
        <v>10.25</v>
      </c>
      <c r="F60" s="1">
        <f t="shared" si="11"/>
        <v>-5.8998664886515355</v>
      </c>
    </row>
    <row r="61" spans="1:6" ht="12.75">
      <c r="A61">
        <f t="shared" si="12"/>
        <v>10.5</v>
      </c>
      <c r="B61">
        <v>936</v>
      </c>
      <c r="C61">
        <f t="shared" si="13"/>
        <v>-5.9559412550066755</v>
      </c>
      <c r="E61" s="1">
        <f t="shared" si="14"/>
        <v>10.5</v>
      </c>
      <c r="F61" s="1">
        <f t="shared" si="11"/>
        <v>-5.9559412550066755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of Rochester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 Bodek</dc:creator>
  <cp:keywords/>
  <dc:description/>
  <cp:lastModifiedBy>Arie Bodek</cp:lastModifiedBy>
  <dcterms:created xsi:type="dcterms:W3CDTF">2007-10-05T12:31:46Z</dcterms:created>
  <cp:category/>
  <cp:version/>
  <cp:contentType/>
  <cp:contentStatus/>
</cp:coreProperties>
</file>