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0"/>
  <workbookPr/>
  <mc:AlternateContent xmlns:mc="http://schemas.openxmlformats.org/markup-compatibility/2006">
    <mc:Choice Requires="x15">
      <x15ac:absPath xmlns:x15ac="http://schemas.microsoft.com/office/spreadsheetml/2010/11/ac" url="/Users/bliu/Downloads/"/>
    </mc:Choice>
  </mc:AlternateContent>
  <xr:revisionPtr revIDLastSave="0" documentId="13_ncr:1_{6DC2F17C-720C-DC48-A08B-0F1B3C2A048D}" xr6:coauthVersionLast="36" xr6:coauthVersionMax="36" xr10:uidLastSave="{00000000-0000-0000-0000-000000000000}"/>
  <bookViews>
    <workbookView xWindow="2160" yWindow="1920" windowWidth="25600" windowHeight="155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F7" i="1" l="1"/>
  <c r="B23" i="1"/>
  <c r="B24" i="1"/>
  <c r="F13" i="1"/>
  <c r="F16" i="1"/>
  <c r="F14" i="1"/>
  <c r="F9" i="1"/>
  <c r="B17" i="1"/>
  <c r="B18" i="1" s="1"/>
  <c r="B9" i="1"/>
  <c r="B21" i="1" s="1"/>
  <c r="B22" i="1" s="1"/>
  <c r="B25" i="1" l="1"/>
</calcChain>
</file>

<file path=xl/sharedStrings.xml><?xml version="1.0" encoding="utf-8"?>
<sst xmlns="http://schemas.openxmlformats.org/spreadsheetml/2006/main" count="45" uniqueCount="37">
  <si>
    <t>Table 1</t>
  </si>
  <si>
    <t>Units</t>
  </si>
  <si>
    <t>rjet</t>
  </si>
  <si>
    <t>cm</t>
  </si>
  <si>
    <t>Tjet</t>
  </si>
  <si>
    <t>K</t>
  </si>
  <si>
    <t>M</t>
  </si>
  <si>
    <t>m_molec</t>
  </si>
  <si>
    <t>n</t>
  </si>
  <si>
    <t>cm^-3</t>
  </si>
  <si>
    <t>amu</t>
  </si>
  <si>
    <t>g</t>
  </si>
  <si>
    <t>k</t>
  </si>
  <si>
    <t>erg/K</t>
  </si>
  <si>
    <t>Beta</t>
  </si>
  <si>
    <t>Ratio - jet to cool</t>
  </si>
  <si>
    <t>Ratio - cool to res</t>
  </si>
  <si>
    <t>dcool</t>
  </si>
  <si>
    <t>Delta x</t>
  </si>
  <si>
    <t>c_s</t>
  </si>
  <si>
    <t>cm/s</t>
  </si>
  <si>
    <t>vjet</t>
  </si>
  <si>
    <t>T_shock</t>
  </si>
  <si>
    <t>T_0</t>
  </si>
  <si>
    <t>alpha</t>
  </si>
  <si>
    <t>erg/(cm^3 s)</t>
  </si>
  <si>
    <t>Gmx</t>
  </si>
  <si>
    <t>Lx</t>
  </si>
  <si>
    <t>amr</t>
  </si>
  <si>
    <t>dx</t>
  </si>
  <si>
    <t>rJet</t>
  </si>
  <si>
    <t>vScale</t>
  </si>
  <si>
    <t>vJet</t>
  </si>
  <si>
    <t>vJet cu</t>
  </si>
  <si>
    <t>step 1</t>
  </si>
  <si>
    <t>lscale</t>
  </si>
  <si>
    <t>rjet 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</si>
</sst>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E+00"/>
    <numFmt numFmtId="165" formatCode="0.00000E+00"/>
    <numFmt numFmtId="166" formatCode="0.000E+00"/>
  </numFmts>
  <fonts count="4" x14ac:knownFonts="1">
    <font>
      <sz val="10"/>
      <color rgb="FF000000"/>
      <name val="Helvetica Neue"/>
    </font>
    <font>
      <sz val="12"/>
      <color rgb="FF000000"/>
      <name val="Helvetica Neue"/>
    </font>
    <font>
      <b/>
      <sz val="10"/>
      <color rgb="FF000000"/>
      <name val="Helvetica Neue"/>
    </font>
    <font>
      <sz val="10"/>
      <color rgb="FF000000"/>
      <name val="Helvetica Neue"/>
      <family val="2"/>
    </font>
  </fonts>
  <fills count="4">
    <fill>
      <patternFill patternType="none"/>
    </fill>
    <fill>
      <patternFill patternType="gray125"/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</fills>
  <borders count="8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3F3F3F"/>
      </bottom>
      <diagonal/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49" fontId="2" fillId="3" borderId="5" xfId="0" applyNumberFormat="1" applyFont="1" applyFill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164" fontId="0" fillId="0" borderId="6" xfId="0" applyNumberFormat="1" applyFont="1" applyBorder="1" applyAlignment="1">
      <alignment vertical="top" wrapText="1"/>
    </xf>
    <xf numFmtId="0" fontId="2" fillId="3" borderId="5" xfId="0" applyFont="1" applyFill="1" applyBorder="1" applyAlignment="1">
      <alignment vertical="top" wrapText="1"/>
    </xf>
    <xf numFmtId="165" fontId="0" fillId="0" borderId="6" xfId="0" applyNumberFormat="1" applyFont="1" applyBorder="1" applyAlignment="1">
      <alignment vertical="top" wrapText="1"/>
    </xf>
    <xf numFmtId="166" fontId="0" fillId="0" borderId="6" xfId="0" applyNumberFormat="1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top" wrapText="1"/>
    </xf>
    <xf numFmtId="0" fontId="3" fillId="0" borderId="7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F22" sqref="F22"/>
    </sheetView>
  </sheetViews>
  <sheetFormatPr baseColWidth="10" defaultColWidth="14.5" defaultRowHeight="15" customHeight="1" x14ac:dyDescent="0.15"/>
  <cols>
    <col min="1" max="26" width="16.33203125" customWidth="1"/>
  </cols>
  <sheetData>
    <row r="1" spans="1:26" ht="27" customHeight="1" x14ac:dyDescent="0.15">
      <c r="A1" s="17" t="s">
        <v>0</v>
      </c>
      <c r="B1" s="18"/>
      <c r="C1" s="18"/>
      <c r="D1" s="18"/>
      <c r="E1" s="18"/>
      <c r="F1" s="18"/>
      <c r="G1" s="1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.25" customHeight="1" x14ac:dyDescent="0.15">
      <c r="A2" s="2"/>
      <c r="B2" s="2"/>
      <c r="C2" s="3" t="s">
        <v>1</v>
      </c>
      <c r="D2" s="4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 customHeight="1" x14ac:dyDescent="0.15">
      <c r="A3" s="5" t="s">
        <v>2</v>
      </c>
      <c r="B3" s="6">
        <v>1</v>
      </c>
      <c r="C3" s="7" t="s">
        <v>3</v>
      </c>
      <c r="D3" s="8"/>
      <c r="E3" s="8"/>
      <c r="F3" s="8"/>
      <c r="G3" s="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15">
      <c r="A4" s="9" t="s">
        <v>4</v>
      </c>
      <c r="B4" s="10">
        <v>720</v>
      </c>
      <c r="C4" s="11" t="s">
        <v>5</v>
      </c>
      <c r="D4" s="12"/>
      <c r="E4" s="12" t="s">
        <v>26</v>
      </c>
      <c r="F4" s="12">
        <v>20</v>
      </c>
      <c r="G4" s="1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15">
      <c r="A5" s="9" t="s">
        <v>6</v>
      </c>
      <c r="B5" s="10">
        <v>15</v>
      </c>
      <c r="C5" s="11"/>
      <c r="D5" s="12"/>
      <c r="E5" s="12" t="s">
        <v>27</v>
      </c>
      <c r="F5" s="12">
        <v>4</v>
      </c>
      <c r="G5" s="12" t="s">
        <v>3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15">
      <c r="A6" s="9" t="s">
        <v>7</v>
      </c>
      <c r="B6" s="10">
        <v>1</v>
      </c>
      <c r="C6" s="11"/>
      <c r="D6" s="12"/>
      <c r="E6" s="12" t="s">
        <v>28</v>
      </c>
      <c r="F6" s="12">
        <v>3</v>
      </c>
      <c r="G6" s="1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15">
      <c r="A7" s="9" t="s">
        <v>8</v>
      </c>
      <c r="B7" s="13">
        <v>6E+17</v>
      </c>
      <c r="C7" s="11" t="s">
        <v>9</v>
      </c>
      <c r="D7" s="12"/>
      <c r="E7" s="12" t="s">
        <v>29</v>
      </c>
      <c r="F7" s="12">
        <f>F5/F4/(2^F6)</f>
        <v>2.5000000000000001E-2</v>
      </c>
      <c r="G7" s="1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15">
      <c r="A8" s="14"/>
      <c r="B8" s="10"/>
      <c r="C8" s="12"/>
      <c r="D8" s="12"/>
      <c r="E8" s="12" t="s">
        <v>30</v>
      </c>
      <c r="F8" s="12">
        <v>1</v>
      </c>
      <c r="G8" s="12" t="s">
        <v>3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15">
      <c r="A9" s="9" t="s">
        <v>10</v>
      </c>
      <c r="B9" s="15">
        <f>1/(6.023*10^23)</f>
        <v>1.6603021749958496E-24</v>
      </c>
      <c r="C9" s="11" t="s">
        <v>11</v>
      </c>
      <c r="D9" s="12"/>
      <c r="E9" s="19" t="s">
        <v>32</v>
      </c>
      <c r="F9" s="10">
        <f>B22</f>
        <v>4737266.9335810067</v>
      </c>
      <c r="G9" s="19" t="s">
        <v>20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15">
      <c r="A10" s="9" t="s">
        <v>12</v>
      </c>
      <c r="B10" s="16">
        <v>1.38E-16</v>
      </c>
      <c r="C10" s="11" t="s">
        <v>13</v>
      </c>
      <c r="D10" s="12"/>
      <c r="E10" s="12" t="s">
        <v>31</v>
      </c>
      <c r="F10" s="12">
        <v>19274.874</v>
      </c>
      <c r="G10" s="1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15">
      <c r="A11" s="14"/>
      <c r="B11" s="10"/>
      <c r="C11" s="12"/>
      <c r="D11" s="12"/>
      <c r="E11" s="19" t="s">
        <v>35</v>
      </c>
      <c r="F11" s="12">
        <v>0.5</v>
      </c>
      <c r="G11" s="1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15">
      <c r="A12" s="9" t="s">
        <v>14</v>
      </c>
      <c r="B12" s="10"/>
      <c r="C12" s="12"/>
      <c r="D12" s="12"/>
      <c r="E12" s="12"/>
      <c r="F12" s="12"/>
      <c r="G12" s="1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15">
      <c r="A13" s="14"/>
      <c r="B13" s="10"/>
      <c r="C13" s="12"/>
      <c r="D13" s="12"/>
      <c r="E13" s="19" t="s">
        <v>36</v>
      </c>
      <c r="F13" s="12">
        <f>F8/F11</f>
        <v>2</v>
      </c>
      <c r="G13" s="1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15">
      <c r="A14" s="14"/>
      <c r="B14" s="10"/>
      <c r="C14" s="12"/>
      <c r="D14" s="12"/>
      <c r="E14" s="19" t="s">
        <v>33</v>
      </c>
      <c r="F14" s="12">
        <f>F9/F10</f>
        <v>245.77421017543392</v>
      </c>
      <c r="G14" s="1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15">
      <c r="A15" s="9" t="s">
        <v>15</v>
      </c>
      <c r="B15" s="10">
        <v>4</v>
      </c>
      <c r="C15" s="12"/>
      <c r="D15" s="12"/>
      <c r="E15" s="12"/>
      <c r="F15" s="12"/>
      <c r="G15" s="1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15">
      <c r="A16" s="9" t="s">
        <v>16</v>
      </c>
      <c r="B16" s="10">
        <v>10</v>
      </c>
      <c r="C16" s="12"/>
      <c r="D16" s="12"/>
      <c r="E16" s="19" t="s">
        <v>34</v>
      </c>
      <c r="F16" s="12">
        <f>F14*0.0004</f>
        <v>9.830968407017357E-2</v>
      </c>
      <c r="G16" s="1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15">
      <c r="A17" s="9" t="s">
        <v>17</v>
      </c>
      <c r="B17" s="10">
        <f>B3/B15</f>
        <v>0.25</v>
      </c>
      <c r="C17" s="11" t="s">
        <v>3</v>
      </c>
      <c r="D17" s="12"/>
      <c r="E17" s="12"/>
      <c r="F17" s="12"/>
      <c r="G17" s="1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15">
      <c r="A18" s="9" t="s">
        <v>18</v>
      </c>
      <c r="B18" s="10">
        <f>B17/B16</f>
        <v>2.5000000000000001E-2</v>
      </c>
      <c r="C18" s="11" t="s">
        <v>3</v>
      </c>
      <c r="D18" s="12"/>
      <c r="E18" s="12"/>
      <c r="F18" s="12"/>
      <c r="G18" s="1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15">
      <c r="A19" s="14"/>
      <c r="B19" s="10"/>
      <c r="C19" s="12"/>
      <c r="D19" s="12"/>
      <c r="E19" s="12"/>
      <c r="F19" s="12"/>
      <c r="G19" s="1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15">
      <c r="A20" s="14"/>
      <c r="B20" s="10"/>
      <c r="C20" s="12"/>
      <c r="D20" s="12"/>
      <c r="E20" s="12"/>
      <c r="F20" s="12"/>
      <c r="G20" s="1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15">
      <c r="A21" s="9" t="s">
        <v>19</v>
      </c>
      <c r="B21" s="10">
        <f>SQRT(5/3*B10*B4/(B6*B9))</f>
        <v>315817.79557206709</v>
      </c>
      <c r="C21" s="11" t="s">
        <v>20</v>
      </c>
      <c r="D21" s="12"/>
      <c r="E21" s="12"/>
      <c r="F21" s="12"/>
      <c r="G21" s="1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5" customHeight="1" x14ac:dyDescent="0.15">
      <c r="A22" s="9" t="s">
        <v>21</v>
      </c>
      <c r="B22" s="10">
        <f>B5*B21</f>
        <v>4737266.9335810067</v>
      </c>
      <c r="C22" s="11" t="s">
        <v>20</v>
      </c>
      <c r="D22" s="12"/>
      <c r="E22" s="12"/>
      <c r="F22" s="12"/>
      <c r="G22" s="1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5" customHeight="1" x14ac:dyDescent="0.15">
      <c r="A23" s="9" t="s">
        <v>22</v>
      </c>
      <c r="B23" s="15">
        <f>4/3*(B6*B9)*B22*B22/B10</f>
        <v>360000</v>
      </c>
      <c r="C23" s="11" t="s">
        <v>5</v>
      </c>
      <c r="D23" s="12"/>
      <c r="E23" s="12"/>
      <c r="F23" s="12"/>
      <c r="G23" s="1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 x14ac:dyDescent="0.15">
      <c r="A24" s="9" t="s">
        <v>23</v>
      </c>
      <c r="B24" s="15">
        <f>B23</f>
        <v>360000</v>
      </c>
      <c r="C24" s="11" t="s">
        <v>5</v>
      </c>
      <c r="D24" s="12"/>
      <c r="E24" s="12"/>
      <c r="F24" s="12"/>
      <c r="G24" s="1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15">
      <c r="A25" s="9" t="s">
        <v>24</v>
      </c>
      <c r="B25" s="15">
        <f>(B22/B17)*(B10*B24/B7)/4</f>
        <v>3.9224570210050736E-22</v>
      </c>
      <c r="C25" s="11" t="s">
        <v>25</v>
      </c>
      <c r="D25" s="12"/>
      <c r="E25" s="12"/>
      <c r="F25" s="12"/>
      <c r="G25" s="1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15">
      <c r="A26" s="14"/>
      <c r="B26" s="10"/>
      <c r="C26" s="12"/>
      <c r="D26" s="12"/>
      <c r="E26" s="12"/>
      <c r="F26" s="12"/>
      <c r="G26" s="1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G1"/>
  </mergeCells>
  <pageMargins left="0.5" right="0.5" top="0.75" bottom="0.75" header="0" footer="0"/>
  <pageSetup scale="72" orientation="portrait"/>
  <headerFooter>
    <oddFooter>&amp;C000000&amp;P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2020-07-21T18:12:09Z</dcterms:modified>
</cp:coreProperties>
</file>