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ny\Documents\Data Analysis\Magnetised Shocks\"/>
    </mc:Choice>
  </mc:AlternateContent>
  <xr:revisionPtr revIDLastSave="0" documentId="13_ncr:1_{89B07134-3AE9-4C04-AD68-C4710DD63026}" xr6:coauthVersionLast="45" xr6:coauthVersionMax="45" xr10:uidLastSave="{00000000-0000-0000-0000-000000000000}"/>
  <bookViews>
    <workbookView xWindow="57480" yWindow="-120" windowWidth="29040" windowHeight="15840" xr2:uid="{506AE389-9317-4740-9494-58B5E85FA0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0" i="1"/>
  <c r="C29" i="1"/>
  <c r="C28" i="1"/>
  <c r="C26" i="1"/>
  <c r="C25" i="1"/>
  <c r="C24" i="1"/>
  <c r="C23" i="1"/>
  <c r="C22" i="1"/>
  <c r="C27" i="1" s="1"/>
  <c r="C21" i="1"/>
  <c r="C20" i="1"/>
  <c r="C18" i="1"/>
  <c r="C19" i="1" s="1"/>
  <c r="C17" i="1"/>
  <c r="C16" i="1"/>
  <c r="B28" i="1" l="1"/>
  <c r="B27" i="1"/>
  <c r="B23" i="1"/>
  <c r="B22" i="1"/>
  <c r="B21" i="1"/>
  <c r="B24" i="1"/>
  <c r="B25" i="1"/>
  <c r="B26" i="1"/>
  <c r="B19" i="1" l="1"/>
  <c r="B18" i="1"/>
  <c r="B20" i="1"/>
  <c r="B29" i="1"/>
  <c r="B30" i="1"/>
  <c r="B31" i="1"/>
  <c r="B17" i="1"/>
  <c r="B16" i="1"/>
</calcChain>
</file>

<file path=xl/sharedStrings.xml><?xml version="1.0" encoding="utf-8"?>
<sst xmlns="http://schemas.openxmlformats.org/spreadsheetml/2006/main" count="38" uniqueCount="36">
  <si>
    <t>Number</t>
  </si>
  <si>
    <t>Obstacle geometry</t>
  </si>
  <si>
    <t>Obstacle conductivity (sec)</t>
  </si>
  <si>
    <r>
      <t>Wind velocity (cms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</si>
  <si>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Wind magnetic field (Gauss)</t>
  </si>
  <si>
    <r>
      <t>Wind ion density (cm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</t>
    </r>
  </si>
  <si>
    <t>Wind electron temperature (eV)</t>
  </si>
  <si>
    <t>Wind ion temperature (eV)</t>
  </si>
  <si>
    <t>Wind thermal beta</t>
  </si>
  <si>
    <t>Wind ram beta</t>
  </si>
  <si>
    <t>Average ionisation</t>
  </si>
  <si>
    <t>Wind MS Mach number</t>
  </si>
  <si>
    <t>Ion Hall parameter</t>
  </si>
  <si>
    <t>Electron Hall parameter</t>
  </si>
  <si>
    <t>Ion thermal mfp (cm)</t>
  </si>
  <si>
    <t>Electron thermal mfp (cm)</t>
  </si>
  <si>
    <t>Ion innertial length (cm)</t>
  </si>
  <si>
    <t>Electron skin depth (cm)</t>
  </si>
  <si>
    <t>Ion gyro-radius (cm)</t>
  </si>
  <si>
    <t>Electron gyro-radius (cm)</t>
  </si>
  <si>
    <t>Wind Reynolds number</t>
  </si>
  <si>
    <r>
      <t>Resistive length (Re</t>
    </r>
    <r>
      <rPr>
        <vertAlign val="subscript"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= 1) (cm)</t>
    </r>
  </si>
  <si>
    <r>
      <t>Ion sound speed (cms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</si>
  <si>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r>
      <t>Obstacle density (gcm</t>
    </r>
    <r>
      <rPr>
        <vertAlign val="superscript"/>
        <sz val="11"/>
        <color theme="1"/>
        <rFont val="Calibri"/>
        <family val="2"/>
        <scheme val="minor"/>
      </rPr>
      <t>-3</t>
    </r>
    <r>
      <rPr>
        <sz val="11"/>
        <color theme="1"/>
        <rFont val="Calibri"/>
        <family val="2"/>
        <scheme val="minor"/>
      </rPr>
      <t>)</t>
    </r>
  </si>
  <si>
    <t>Coulomb logarythm</t>
  </si>
  <si>
    <t>see figure 1.</t>
  </si>
  <si>
    <r>
      <t>Alfven speed (cms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</si>
  <si>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Obstacle diameter (cm)</t>
  </si>
  <si>
    <t>run time (Obstacle crossings)</t>
  </si>
  <si>
    <t>Simulation size (cm x cm)</t>
  </si>
  <si>
    <t>2 x 2</t>
  </si>
  <si>
    <t>NO COOLING</t>
  </si>
  <si>
    <r>
      <t>Wind material (m</t>
    </r>
    <r>
      <rPr>
        <vertAlign val="subscript"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/m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)</t>
    </r>
  </si>
  <si>
    <t>cooling time (s)</t>
  </si>
  <si>
    <t>1. Al 2 large obs cooling</t>
  </si>
  <si>
    <t>2. Al large obs no cooling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</si>
</sst>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11" fontId="0" fillId="0" borderId="0" xfId="0" applyNumberFormat="1"/>
    <xf numFmtId="1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44D2-2B30-45A9-80A1-8DA87FDC5E62}">
  <dimension ref="A1:D31"/>
  <sheetViews>
    <sheetView tabSelected="1" workbookViewId="0">
      <selection activeCell="E10" sqref="E10"/>
    </sheetView>
  </sheetViews>
  <sheetFormatPr defaultRowHeight="18" customHeight="1" x14ac:dyDescent="0.3"/>
  <cols>
    <col min="1" max="1" width="29.5546875" customWidth="1"/>
    <col min="2" max="3" width="22.109375" customWidth="1"/>
    <col min="4" max="4" width="13.33203125" customWidth="1"/>
    <col min="5" max="5" width="16.6640625" customWidth="1"/>
    <col min="6" max="6" width="17.88671875" customWidth="1"/>
    <col min="7" max="7" width="24.21875" customWidth="1"/>
  </cols>
  <sheetData>
    <row r="1" spans="1:4" ht="18" customHeight="1" x14ac:dyDescent="0.3">
      <c r="A1" t="s">
        <v>0</v>
      </c>
      <c r="B1" t="s">
        <v>34</v>
      </c>
      <c r="C1" t="s">
        <v>35</v>
      </c>
    </row>
    <row r="2" spans="1:4" ht="18" customHeight="1" x14ac:dyDescent="0.3">
      <c r="A2" s="3" t="s">
        <v>29</v>
      </c>
      <c r="B2" t="s">
        <v>30</v>
      </c>
      <c r="C2" t="s">
        <v>30</v>
      </c>
    </row>
    <row r="3" spans="1:4" ht="18" customHeight="1" x14ac:dyDescent="0.3">
      <c r="A3" s="3" t="s">
        <v>27</v>
      </c>
      <c r="B3">
        <v>0.4</v>
      </c>
      <c r="C3">
        <v>0.4</v>
      </c>
    </row>
    <row r="4" spans="1:4" ht="18" customHeight="1" x14ac:dyDescent="0.3">
      <c r="A4" s="3" t="s">
        <v>28</v>
      </c>
      <c r="B4" s="4">
        <v>10</v>
      </c>
      <c r="C4" s="4">
        <v>10</v>
      </c>
    </row>
    <row r="5" spans="1:4" ht="18" customHeight="1" x14ac:dyDescent="0.3">
      <c r="A5" s="3" t="s">
        <v>1</v>
      </c>
      <c r="B5" t="s">
        <v>25</v>
      </c>
      <c r="C5" t="s">
        <v>25</v>
      </c>
    </row>
    <row r="6" spans="1:4" ht="18" customHeight="1" x14ac:dyDescent="0.3">
      <c r="A6" s="1" t="s">
        <v>23</v>
      </c>
      <c r="B6">
        <v>8.73</v>
      </c>
      <c r="C6">
        <v>8.73</v>
      </c>
    </row>
    <row r="7" spans="1:4" ht="18" customHeight="1" x14ac:dyDescent="0.3">
      <c r="A7" s="1" t="s">
        <v>2</v>
      </c>
      <c r="B7" s="4">
        <v>8.0000000000000006E-18</v>
      </c>
      <c r="C7" s="4">
        <v>8.0000000000000006E-18</v>
      </c>
    </row>
    <row r="8" spans="1:4" ht="18" customHeight="1" x14ac:dyDescent="0.35">
      <c r="A8" s="1" t="s">
        <v>32</v>
      </c>
      <c r="B8">
        <v>27</v>
      </c>
      <c r="C8">
        <v>27</v>
      </c>
    </row>
    <row r="9" spans="1:4" ht="18" customHeight="1" x14ac:dyDescent="0.3">
      <c r="A9" s="1" t="s">
        <v>5</v>
      </c>
      <c r="B9" s="4">
        <v>2.86E+17</v>
      </c>
      <c r="C9" s="4">
        <v>2.86E+17</v>
      </c>
    </row>
    <row r="10" spans="1:4" ht="18" customHeight="1" x14ac:dyDescent="0.3">
      <c r="A10" s="1" t="s">
        <v>3</v>
      </c>
      <c r="B10" s="4">
        <v>6000000</v>
      </c>
      <c r="C10" s="4">
        <v>6000000</v>
      </c>
    </row>
    <row r="11" spans="1:4" ht="18" customHeight="1" x14ac:dyDescent="0.3">
      <c r="A11" s="1" t="s">
        <v>4</v>
      </c>
      <c r="B11" s="4">
        <v>50000</v>
      </c>
      <c r="C11" s="4">
        <v>50000</v>
      </c>
    </row>
    <row r="12" spans="1:4" ht="18" customHeight="1" x14ac:dyDescent="0.3">
      <c r="A12" s="1" t="s">
        <v>6</v>
      </c>
      <c r="B12" s="4">
        <v>12</v>
      </c>
      <c r="C12" s="4">
        <v>12</v>
      </c>
    </row>
    <row r="13" spans="1:4" ht="18" customHeight="1" x14ac:dyDescent="0.3">
      <c r="A13" s="1" t="s">
        <v>7</v>
      </c>
      <c r="B13" s="4">
        <v>12</v>
      </c>
      <c r="C13" s="4">
        <v>12</v>
      </c>
    </row>
    <row r="14" spans="1:4" ht="18" customHeight="1" x14ac:dyDescent="0.3">
      <c r="A14" s="1" t="s">
        <v>10</v>
      </c>
      <c r="B14" s="4">
        <v>3.5</v>
      </c>
      <c r="C14" s="4">
        <v>3.5</v>
      </c>
    </row>
    <row r="15" spans="1:4" ht="18" customHeight="1" x14ac:dyDescent="0.3">
      <c r="A15" s="1" t="s">
        <v>33</v>
      </c>
      <c r="B15" s="4">
        <v>1.4999999999999999E-8</v>
      </c>
      <c r="C15" s="4" t="s">
        <v>31</v>
      </c>
    </row>
    <row r="16" spans="1:4" ht="18" customHeight="1" x14ac:dyDescent="0.3">
      <c r="A16" t="s">
        <v>8</v>
      </c>
      <c r="B16" s="4">
        <f>0.0000000000403*B9*(1+B14)*B12*((B11)^(-2))</f>
        <v>0.24895728</v>
      </c>
      <c r="C16" s="4">
        <f>0.0000000000403*C9*(1+C14)*C12*((C11)^(-2))</f>
        <v>0.24895728</v>
      </c>
      <c r="D16" s="4"/>
    </row>
    <row r="17" spans="1:3" ht="18" customHeight="1" x14ac:dyDescent="0.3">
      <c r="A17" t="s">
        <v>9</v>
      </c>
      <c r="B17" s="4">
        <f>8*PI()*B8*1.67E-24*B9*((B10/B11)^(2))</f>
        <v>4.6671162677687859</v>
      </c>
      <c r="C17" s="4">
        <f>8*PI()*C8*1.67E-24*C9*((C10/C11)^(2))</f>
        <v>4.6671162677687859</v>
      </c>
    </row>
    <row r="18" spans="1:3" ht="18" customHeight="1" x14ac:dyDescent="0.3">
      <c r="A18" s="2" t="s">
        <v>24</v>
      </c>
      <c r="B18" s="4">
        <f>23-LOG((B9^0.5)*(B14^1.5)*(B12^(-1.5)),2.718)</f>
        <v>4.7489390711254167</v>
      </c>
      <c r="C18" s="4">
        <f>23-LOG((C9^0.5)*(C14^1.5)*(C12^(-1.5)),2.718)</f>
        <v>4.7489390711254167</v>
      </c>
    </row>
    <row r="19" spans="1:3" ht="18" customHeight="1" x14ac:dyDescent="0.3">
      <c r="A19" s="2" t="s">
        <v>20</v>
      </c>
      <c r="B19" s="4">
        <f>0.1*B10*B18*(B8^0.5)*(B14^4)*B9/((B12^2.5)*20000000000000000000)</f>
        <v>63691.991699117752</v>
      </c>
      <c r="C19" s="4">
        <f>0.1*C10*C18*(C8^0.5)*(C14^4)*C9/((C12^2.5)*20000000000000000000)</f>
        <v>63691.991699117752</v>
      </c>
    </row>
    <row r="20" spans="1:3" ht="18" customHeight="1" x14ac:dyDescent="0.3">
      <c r="A20" s="2" t="s">
        <v>22</v>
      </c>
      <c r="B20" s="4">
        <f>979000*((B14+5/3)*B12/(B8))^(0.5)</f>
        <v>1483531.0979276837</v>
      </c>
      <c r="C20" s="4">
        <f>979000*((C14+5/3)*C12/(C8))^(0.5)</f>
        <v>1483531.0979276837</v>
      </c>
    </row>
    <row r="21" spans="1:3" ht="18" customHeight="1" x14ac:dyDescent="0.3">
      <c r="A21" s="2" t="s">
        <v>26</v>
      </c>
      <c r="B21" s="4">
        <f>218000000000*((B8*B9)^(-0.5))*B11</f>
        <v>3922487.7802117346</v>
      </c>
      <c r="C21" s="4">
        <f>218000000000*((C8*C9)^(-0.5))*C11</f>
        <v>3922487.7802117346</v>
      </c>
    </row>
    <row r="22" spans="1:3" ht="18" customHeight="1" x14ac:dyDescent="0.3">
      <c r="A22" t="s">
        <v>11</v>
      </c>
      <c r="B22" s="4">
        <f>B10/((B20^(2) + B21^(2))^(0.5))</f>
        <v>1.4307315292401106</v>
      </c>
      <c r="C22" s="4">
        <f>C10/((C20^(2) + C21^(2))^(0.5))</f>
        <v>1.4307315292401106</v>
      </c>
    </row>
    <row r="23" spans="1:3" ht="18" customHeight="1" x14ac:dyDescent="0.3">
      <c r="A23" t="s">
        <v>12</v>
      </c>
      <c r="B23" s="5">
        <f>5000000000000000000*((B13/1000)^(3/2))*(B11/10000)/((B8^0.5)*(B14^3)*B9)</f>
        <v>5.1577445577579621E-4</v>
      </c>
      <c r="C23" s="5">
        <f>5000000000000000000*((C13/1000)^(3/2))*(C11/10000)/((C8^0.5)*(C14^3)*C9)</f>
        <v>5.1577445577579621E-4</v>
      </c>
    </row>
    <row r="24" spans="1:3" ht="18" customHeight="1" x14ac:dyDescent="0.3">
      <c r="A24" t="s">
        <v>13</v>
      </c>
      <c r="B24" s="5">
        <f>200000000000000000000*((B12/1000)^(3/2))*(B11/10000)/((B14^2)*B9)</f>
        <v>0.37520597631294372</v>
      </c>
      <c r="C24" s="5">
        <f>200000000000000000000*((C12/1000)^(3/2))*(C11/10000)/((C14^2)*C9)</f>
        <v>0.37520597631294372</v>
      </c>
    </row>
    <row r="25" spans="1:3" ht="18" customHeight="1" x14ac:dyDescent="0.3">
      <c r="A25" t="s">
        <v>14</v>
      </c>
      <c r="B25" s="5">
        <f>2000000000000000000*((B13/1000)^2)/((B14^4)*B9)</f>
        <v>6.7104906755052523E-6</v>
      </c>
      <c r="C25" s="5">
        <f>2000000000000000000*((C13/1000)^2)/((C14^4)*C9)</f>
        <v>6.7104906755052523E-6</v>
      </c>
    </row>
    <row r="26" spans="1:3" ht="18" customHeight="1" x14ac:dyDescent="0.3">
      <c r="A26" t="s">
        <v>15</v>
      </c>
      <c r="B26" s="5">
        <f>2000000000000000000*((B12/1000)^2)/((B14^2)*B9)</f>
        <v>8.2203510774939351E-5</v>
      </c>
      <c r="C26" s="5">
        <f>2000000000000000000*((C12/1000)^2)/((C14^2)*C9)</f>
        <v>8.2203510774939351E-5</v>
      </c>
    </row>
    <row r="27" spans="1:3" ht="18" customHeight="1" x14ac:dyDescent="0.35">
      <c r="A27" t="s">
        <v>21</v>
      </c>
      <c r="B27" s="5">
        <f>4*B14*(B8^0.5)/(B22*(B12^2)*((B14+1)^0.5))</f>
        <v>0.16644970159454267</v>
      </c>
      <c r="C27" s="5">
        <f>4*C14*(C8^0.5)/(C22*(C12^2)*((C14+1)^0.5))</f>
        <v>0.16644970159454267</v>
      </c>
    </row>
    <row r="28" spans="1:3" ht="18" customHeight="1" x14ac:dyDescent="0.3">
      <c r="A28" t="s">
        <v>16</v>
      </c>
      <c r="B28" s="4">
        <f>22800000*((B8/B9)^(0.5))/B14</f>
        <v>6.3294455504543753E-2</v>
      </c>
      <c r="C28" s="4">
        <f>22800000*((C8/C9)^(0.5))/C14</f>
        <v>6.3294455504543753E-2</v>
      </c>
    </row>
    <row r="29" spans="1:3" ht="18" customHeight="1" x14ac:dyDescent="0.3">
      <c r="A29" t="s">
        <v>17</v>
      </c>
      <c r="B29" s="4">
        <f>531000*(B9*B14)^(-0.5)</f>
        <v>5.3073469895920751E-4</v>
      </c>
      <c r="C29" s="4">
        <f>531000*(C9*C14)^(-0.5)</f>
        <v>5.3073469895920751E-4</v>
      </c>
    </row>
    <row r="30" spans="1:3" ht="18" customHeight="1" x14ac:dyDescent="0.3">
      <c r="A30" t="s">
        <v>18</v>
      </c>
      <c r="B30" s="4">
        <f>102*((B8*B13)^(0.5))/(B14*B11)</f>
        <v>1.0491428571428572E-2</v>
      </c>
      <c r="C30" s="4">
        <f>102*((C8*C13)^(0.5))/(C14*C11)</f>
        <v>1.0491428571428572E-2</v>
      </c>
    </row>
    <row r="31" spans="1:3" ht="18" customHeight="1" x14ac:dyDescent="0.3">
      <c r="A31" t="s">
        <v>19</v>
      </c>
      <c r="B31" s="4">
        <f>2.38*(B12)^(0.5)/B11</f>
        <v>1.648912368805571E-4</v>
      </c>
      <c r="C31" s="4">
        <f>2.38*(C12)^(0.5)/C11</f>
        <v>1.648912368805571E-4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</dc:creator>
  <cp:lastModifiedBy>Danny</cp:lastModifiedBy>
  <dcterms:created xsi:type="dcterms:W3CDTF">2020-09-18T06:33:25Z</dcterms:created>
  <dcterms:modified xsi:type="dcterms:W3CDTF">2020-09-25T13:55:27Z</dcterms:modified>
</cp:coreProperties>
</file>